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95" windowHeight="6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<sst xmlns="http://schemas.openxmlformats.org/spreadsheetml/2006/main" count="23" uniqueCount="23">
  <si>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 YEAR</t>
  </si>
  <si>
    <t>Culling Rate</t>
  </si>
  <si>
    <t>Conception Rate</t>
  </si>
  <si>
    <t>Weaning Rate</t>
  </si>
  <si>
    <t>Expansion Rate</t>
  </si>
  <si>
    <t>Natural Death Loss</t>
  </si>
  <si>
    <t>A: Production at Weaning</t>
  </si>
  <si>
    <t>Heifers Exposed</t>
  </si>
  <si>
    <t xml:space="preserve">Total Exposed </t>
  </si>
  <si>
    <t>No. Safe in Calf</t>
  </si>
  <si>
    <t>No. Cows Culled</t>
  </si>
  <si>
    <t>Cow Death Loss</t>
  </si>
  <si>
    <t>Residual Herd</t>
  </si>
  <si>
    <t>No. Weaned Calves</t>
  </si>
  <si>
    <t>Saleable Weaned Calves</t>
  </si>
  <si>
    <t>Heifer Retention Rate</t>
  </si>
  <si>
    <t>Heifer/Steer %</t>
  </si>
  <si>
    <t>The Cattle Cycle and Productivity</t>
  </si>
  <si>
    <t>Template</t>
  </si>
  <si>
    <t>Cows Exposed</t>
  </si>
  <si>
    <t xml:space="preserve">      Steers</t>
  </si>
  <si>
    <t xml:space="preserve">      Heifers</t>
  </si>
  <si>
    <t xml:space="preserve">      Total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</si>
</sst>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.00_)"/>
    <numFmt numFmtId="166" formatCode="0.0000"/>
    <numFmt numFmtId="167" formatCode="0.000"/>
    <numFmt numFmtId="168" formatCode="0.00000"/>
    <numFmt numFmtId="169" formatCode="0.E+00"/>
    <numFmt numFmtId="170" formatCode="0.0"/>
    <numFmt numFmtId="171" formatCode="0.000_)"/>
    <numFmt numFmtId="172" formatCode="0.0_)"/>
    <numFmt numFmtId="173" formatCode="0_)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Helv"/>
      <family val="0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Alignment="1">
      <alignment/>
    </xf>
    <xf numFmtId="173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20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/>
      <protection/>
    </xf>
    <xf numFmtId="0" fontId="21" fillId="34" borderId="0" xfId="0" applyFont="1" applyFill="1" applyAlignment="1" applyProtection="1">
      <alignment/>
      <protection locked="0"/>
    </xf>
    <xf numFmtId="0" fontId="20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/>
      <protection/>
    </xf>
    <xf numFmtId="1" fontId="21" fillId="34" borderId="0" xfId="0" applyNumberFormat="1" applyFont="1" applyFill="1" applyAlignment="1" applyProtection="1">
      <alignment/>
      <protection locked="0"/>
    </xf>
    <xf numFmtId="1" fontId="21" fillId="0" borderId="0" xfId="0" applyNumberFormat="1" applyFont="1" applyAlignment="1" applyProtection="1">
      <alignment/>
      <protection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173" fontId="21" fillId="0" borderId="0" xfId="0" applyNumberFormat="1" applyFont="1" applyAlignment="1" applyProtection="1">
      <alignment/>
      <protection/>
    </xf>
    <xf numFmtId="173" fontId="21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10" fontId="23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showGridLines="0" tabSelected="1" zoomScalePageLayoutView="0" workbookViewId="0" topLeftCell="A1">
      <selection activeCell="B6" sqref="B6"/>
    </sheetView>
  </sheetViews>
  <sheetFormatPr defaultColWidth="9.140625" defaultRowHeight="12.75"/>
  <cols>
    <col min="1" max="1" width="25.421875" style="0" customWidth="1"/>
    <col min="2" max="2" width="11.00390625" style="0" bestFit="1" customWidth="1"/>
  </cols>
  <sheetData>
    <row r="1" ht="18">
      <c r="A1" s="12" t="s">
        <v>17</v>
      </c>
    </row>
    <row r="2" spans="1:6" ht="18">
      <c r="A2" s="16" t="s">
        <v>18</v>
      </c>
      <c r="C2" s="9"/>
      <c r="D2" s="9"/>
      <c r="E2" s="9"/>
      <c r="F2" s="3"/>
    </row>
    <row r="3" spans="1:6" ht="12.75">
      <c r="A3" s="2"/>
      <c r="C3" s="2"/>
      <c r="D3" s="2"/>
      <c r="E3" s="2"/>
      <c r="F3" s="3"/>
    </row>
    <row r="4" spans="1:6" ht="12.75">
      <c r="A4" s="2"/>
      <c r="C4" s="2"/>
      <c r="D4" s="2"/>
      <c r="E4" s="2"/>
      <c r="F4" s="3"/>
    </row>
    <row r="5" spans="1:21" ht="15.75">
      <c r="A5" s="13" t="s">
        <v>0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  <c r="G5" s="14">
        <v>6</v>
      </c>
      <c r="H5" s="14">
        <v>7</v>
      </c>
      <c r="I5" s="14">
        <v>8</v>
      </c>
      <c r="J5" s="14">
        <v>9</v>
      </c>
      <c r="K5" s="14">
        <v>10</v>
      </c>
      <c r="L5" s="14">
        <v>11</v>
      </c>
      <c r="M5" s="4"/>
      <c r="N5" s="4"/>
      <c r="O5" s="4"/>
      <c r="P5" s="4"/>
      <c r="Q5" s="4"/>
      <c r="R5" s="4"/>
      <c r="S5" s="4"/>
      <c r="T5" s="4"/>
      <c r="U5" s="4"/>
    </row>
    <row r="6" spans="1:21" ht="15.75">
      <c r="A6" s="13" t="s">
        <v>1</v>
      </c>
      <c r="B6" s="15">
        <v>0.11</v>
      </c>
      <c r="C6" s="15">
        <v>0.11</v>
      </c>
      <c r="D6" s="15">
        <v>0.11</v>
      </c>
      <c r="E6" s="15">
        <v>0.11</v>
      </c>
      <c r="F6" s="15">
        <v>0.11</v>
      </c>
      <c r="G6" s="15">
        <v>0.11</v>
      </c>
      <c r="H6" s="15">
        <v>0.11</v>
      </c>
      <c r="I6" s="15">
        <v>0.11</v>
      </c>
      <c r="J6" s="15">
        <v>0.11</v>
      </c>
      <c r="K6" s="15">
        <v>0.11</v>
      </c>
      <c r="L6" s="15">
        <v>0.11</v>
      </c>
      <c r="M6" s="10"/>
      <c r="N6" s="10"/>
      <c r="O6" s="10"/>
      <c r="P6" s="10"/>
      <c r="Q6" s="10"/>
      <c r="R6" s="4"/>
      <c r="S6" s="4"/>
      <c r="T6" s="4"/>
      <c r="U6" s="4"/>
    </row>
    <row r="7" spans="1:21" ht="15.75">
      <c r="A7" s="13" t="s">
        <v>2</v>
      </c>
      <c r="B7" s="15">
        <v>0.95</v>
      </c>
      <c r="C7" s="15">
        <v>0.95</v>
      </c>
      <c r="D7" s="15">
        <v>0.95</v>
      </c>
      <c r="E7" s="15">
        <v>0.95</v>
      </c>
      <c r="F7" s="15">
        <v>0.95</v>
      </c>
      <c r="G7" s="15">
        <v>0.95</v>
      </c>
      <c r="H7" s="15">
        <v>0.95</v>
      </c>
      <c r="I7" s="15">
        <v>0.95</v>
      </c>
      <c r="J7" s="15">
        <v>0.95</v>
      </c>
      <c r="K7" s="15">
        <v>0.95</v>
      </c>
      <c r="L7" s="15">
        <v>0.95</v>
      </c>
      <c r="M7" s="10"/>
      <c r="N7" s="10"/>
      <c r="O7" s="10"/>
      <c r="P7" s="10"/>
      <c r="Q7" s="10"/>
      <c r="R7" s="4"/>
      <c r="S7" s="4"/>
      <c r="T7" s="4"/>
      <c r="U7" s="4"/>
    </row>
    <row r="8" spans="1:21" ht="15.75">
      <c r="A8" s="13" t="s">
        <v>3</v>
      </c>
      <c r="B8" s="15">
        <v>0.95</v>
      </c>
      <c r="C8" s="15">
        <v>0.95</v>
      </c>
      <c r="D8" s="15">
        <v>0.95</v>
      </c>
      <c r="E8" s="15">
        <v>0.95</v>
      </c>
      <c r="F8" s="15">
        <v>0.95</v>
      </c>
      <c r="G8" s="15">
        <v>0.95</v>
      </c>
      <c r="H8" s="15">
        <v>0.95</v>
      </c>
      <c r="I8" s="15">
        <v>0.95</v>
      </c>
      <c r="J8" s="15">
        <v>0.95</v>
      </c>
      <c r="K8" s="15">
        <v>0.95</v>
      </c>
      <c r="L8" s="15">
        <v>0.95</v>
      </c>
      <c r="M8" s="10"/>
      <c r="N8" s="10"/>
      <c r="O8" s="10"/>
      <c r="P8" s="10"/>
      <c r="Q8" s="10"/>
      <c r="R8" s="4"/>
      <c r="S8" s="4"/>
      <c r="T8" s="4"/>
      <c r="U8" s="4"/>
    </row>
    <row r="9" spans="1:21" ht="15.75">
      <c r="A9" s="13" t="s">
        <v>4</v>
      </c>
      <c r="B9" s="15">
        <v>1</v>
      </c>
      <c r="C9" s="15">
        <v>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  <c r="K9" s="15">
        <v>1</v>
      </c>
      <c r="L9" s="15">
        <v>1</v>
      </c>
      <c r="M9" s="10"/>
      <c r="N9" s="10"/>
      <c r="O9" s="10"/>
      <c r="P9" s="10"/>
      <c r="Q9" s="10"/>
      <c r="R9" s="4"/>
      <c r="S9" s="4"/>
      <c r="T9" s="4"/>
      <c r="U9" s="4"/>
    </row>
    <row r="10" spans="1:21" ht="15.75">
      <c r="A10" s="13" t="s">
        <v>5</v>
      </c>
      <c r="B10" s="15">
        <v>0.015</v>
      </c>
      <c r="C10" s="15">
        <v>0.015</v>
      </c>
      <c r="D10" s="15">
        <v>0.015</v>
      </c>
      <c r="E10" s="15">
        <v>0.015</v>
      </c>
      <c r="F10" s="15">
        <v>0.015</v>
      </c>
      <c r="G10" s="15">
        <v>0.015</v>
      </c>
      <c r="H10" s="15">
        <v>0.015</v>
      </c>
      <c r="I10" s="15">
        <v>0.015</v>
      </c>
      <c r="J10" s="15">
        <v>0.015</v>
      </c>
      <c r="K10" s="15">
        <v>0.015</v>
      </c>
      <c r="L10" s="15">
        <v>0.015</v>
      </c>
      <c r="M10" s="10"/>
      <c r="N10" s="10"/>
      <c r="O10" s="10"/>
      <c r="P10" s="10"/>
      <c r="Q10" s="10"/>
      <c r="R10" s="4"/>
      <c r="S10" s="4"/>
      <c r="T10" s="4"/>
      <c r="U10" s="4"/>
    </row>
    <row r="11" spans="1:21" ht="12.7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0"/>
      <c r="N11" s="10"/>
      <c r="O11" s="10"/>
      <c r="P11" s="10"/>
      <c r="Q11" s="10"/>
      <c r="R11" s="4"/>
      <c r="S11" s="4"/>
      <c r="T11" s="4"/>
      <c r="U11" s="4"/>
    </row>
    <row r="12" spans="1:21" ht="19.5">
      <c r="A12" s="17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4" spans="1:21" ht="15.75">
      <c r="A14" s="13" t="s">
        <v>19</v>
      </c>
      <c r="B14" s="18">
        <v>90</v>
      </c>
      <c r="C14" s="19">
        <f>(B22)</f>
        <v>91.875</v>
      </c>
      <c r="D14" s="19">
        <f aca="true" t="shared" si="0" ref="D14:K14">(C22)</f>
        <v>91.35000000000001</v>
      </c>
      <c r="E14" s="19">
        <f t="shared" si="0"/>
        <v>91.35000000000001</v>
      </c>
      <c r="F14" s="19">
        <f t="shared" si="0"/>
        <v>91.35000000000001</v>
      </c>
      <c r="G14" s="19">
        <f t="shared" si="0"/>
        <v>91.35000000000001</v>
      </c>
      <c r="H14" s="19">
        <f t="shared" si="0"/>
        <v>91.35000000000001</v>
      </c>
      <c r="I14" s="19">
        <f t="shared" si="0"/>
        <v>91.35000000000001</v>
      </c>
      <c r="J14" s="19">
        <f t="shared" si="0"/>
        <v>91.35000000000001</v>
      </c>
      <c r="K14" s="19">
        <f t="shared" si="0"/>
        <v>91.35000000000001</v>
      </c>
      <c r="L14" s="19">
        <f>(K22)</f>
        <v>91.35000000000001</v>
      </c>
      <c r="M14" s="6"/>
      <c r="N14" s="6"/>
      <c r="O14" s="6"/>
      <c r="P14" s="6"/>
      <c r="Q14" s="6"/>
      <c r="R14" s="6"/>
      <c r="S14" s="6"/>
      <c r="T14" s="6"/>
      <c r="U14" s="6"/>
    </row>
    <row r="15" spans="1:21" ht="15.75">
      <c r="A15" s="13" t="s">
        <v>7</v>
      </c>
      <c r="B15" s="18">
        <v>15</v>
      </c>
      <c r="C15" s="19">
        <f aca="true" t="shared" si="1" ref="C15:K15">(C16-C14)</f>
        <v>13.125</v>
      </c>
      <c r="D15" s="19">
        <f t="shared" si="1"/>
        <v>13.649999999999991</v>
      </c>
      <c r="E15" s="19">
        <f t="shared" si="1"/>
        <v>13.649999999999991</v>
      </c>
      <c r="F15" s="19">
        <f t="shared" si="1"/>
        <v>13.649999999999991</v>
      </c>
      <c r="G15" s="19">
        <f t="shared" si="1"/>
        <v>13.649999999999991</v>
      </c>
      <c r="H15" s="19">
        <f t="shared" si="1"/>
        <v>13.649999999999991</v>
      </c>
      <c r="I15" s="19">
        <f t="shared" si="1"/>
        <v>13.649999999999991</v>
      </c>
      <c r="J15" s="19">
        <f t="shared" si="1"/>
        <v>13.649999999999991</v>
      </c>
      <c r="K15" s="19">
        <f t="shared" si="1"/>
        <v>13.649999999999991</v>
      </c>
      <c r="L15" s="19">
        <f>(L16-L14)</f>
        <v>13.649999999999991</v>
      </c>
      <c r="M15" s="6"/>
      <c r="N15" s="6"/>
      <c r="O15" s="6"/>
      <c r="P15" s="6"/>
      <c r="Q15" s="6"/>
      <c r="R15" s="6"/>
      <c r="S15" s="6"/>
      <c r="T15" s="6"/>
      <c r="U15" s="6"/>
    </row>
    <row r="16" spans="1:21" ht="15.75">
      <c r="A16" s="13" t="s">
        <v>8</v>
      </c>
      <c r="B16" s="19">
        <f>SUM(B14:B15)</f>
        <v>105</v>
      </c>
      <c r="C16" s="19">
        <f aca="true" t="shared" si="2" ref="C16:L16">(B16*C9)</f>
        <v>105</v>
      </c>
      <c r="D16" s="19">
        <f t="shared" si="2"/>
        <v>105</v>
      </c>
      <c r="E16" s="19">
        <f t="shared" si="2"/>
        <v>105</v>
      </c>
      <c r="F16" s="19">
        <f t="shared" si="2"/>
        <v>105</v>
      </c>
      <c r="G16" s="19">
        <f t="shared" si="2"/>
        <v>105</v>
      </c>
      <c r="H16" s="19">
        <f t="shared" si="2"/>
        <v>105</v>
      </c>
      <c r="I16" s="19">
        <f t="shared" si="2"/>
        <v>105</v>
      </c>
      <c r="J16" s="19">
        <f t="shared" si="2"/>
        <v>105</v>
      </c>
      <c r="K16" s="19">
        <f t="shared" si="2"/>
        <v>105</v>
      </c>
      <c r="L16" s="19">
        <f t="shared" si="2"/>
        <v>105</v>
      </c>
      <c r="M16" s="6"/>
      <c r="N16" s="6"/>
      <c r="O16" s="6"/>
      <c r="P16" s="6"/>
      <c r="Q16" s="6"/>
      <c r="R16" s="6"/>
      <c r="S16" s="6"/>
      <c r="T16" s="6"/>
      <c r="U16" s="6"/>
    </row>
    <row r="17" spans="1:21" ht="15.75">
      <c r="A17" s="26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7"/>
      <c r="N17" s="7"/>
      <c r="O17" s="7"/>
      <c r="P17" s="7"/>
      <c r="Q17" s="7"/>
      <c r="R17" s="7"/>
      <c r="S17" s="7"/>
      <c r="T17" s="7"/>
      <c r="U17" s="7"/>
    </row>
    <row r="18" spans="1:21" ht="15.75">
      <c r="A18" s="13" t="s">
        <v>9</v>
      </c>
      <c r="B18" s="19">
        <f>(B7*B16)</f>
        <v>99.75</v>
      </c>
      <c r="C18" s="19">
        <f aca="true" t="shared" si="3" ref="C18:L18">(C7*C16)</f>
        <v>99.75</v>
      </c>
      <c r="D18" s="19">
        <f t="shared" si="3"/>
        <v>99.75</v>
      </c>
      <c r="E18" s="19">
        <f t="shared" si="3"/>
        <v>99.75</v>
      </c>
      <c r="F18" s="19">
        <f t="shared" si="3"/>
        <v>99.75</v>
      </c>
      <c r="G18" s="19">
        <f t="shared" si="3"/>
        <v>99.75</v>
      </c>
      <c r="H18" s="19">
        <f t="shared" si="3"/>
        <v>99.75</v>
      </c>
      <c r="I18" s="19">
        <f t="shared" si="3"/>
        <v>99.75</v>
      </c>
      <c r="J18" s="19">
        <f t="shared" si="3"/>
        <v>99.75</v>
      </c>
      <c r="K18" s="19">
        <f t="shared" si="3"/>
        <v>99.75</v>
      </c>
      <c r="L18" s="19">
        <f t="shared" si="3"/>
        <v>99.75</v>
      </c>
      <c r="M18" s="6"/>
      <c r="N18" s="6"/>
      <c r="O18" s="6"/>
      <c r="P18" s="6"/>
      <c r="Q18" s="6"/>
      <c r="R18" s="6"/>
      <c r="S18" s="6"/>
      <c r="T18" s="6"/>
      <c r="U18" s="6"/>
    </row>
    <row r="19" spans="1:21" ht="15.75">
      <c r="A19" s="26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7"/>
      <c r="N19" s="7"/>
      <c r="O19" s="7"/>
      <c r="P19" s="7"/>
      <c r="Q19" s="7"/>
      <c r="R19" s="7"/>
      <c r="S19" s="7"/>
      <c r="T19" s="7"/>
      <c r="U19" s="7"/>
    </row>
    <row r="20" spans="1:21" ht="15.75">
      <c r="A20" s="13" t="s">
        <v>10</v>
      </c>
      <c r="B20" s="19">
        <f aca="true" t="shared" si="4" ref="B20:K20">(B6*B16)</f>
        <v>11.55</v>
      </c>
      <c r="C20" s="19">
        <f t="shared" si="4"/>
        <v>11.55</v>
      </c>
      <c r="D20" s="19">
        <f t="shared" si="4"/>
        <v>11.55</v>
      </c>
      <c r="E20" s="19">
        <f t="shared" si="4"/>
        <v>11.55</v>
      </c>
      <c r="F20" s="19">
        <f t="shared" si="4"/>
        <v>11.55</v>
      </c>
      <c r="G20" s="19">
        <f t="shared" si="4"/>
        <v>11.55</v>
      </c>
      <c r="H20" s="19">
        <f t="shared" si="4"/>
        <v>11.55</v>
      </c>
      <c r="I20" s="19">
        <f t="shared" si="4"/>
        <v>11.55</v>
      </c>
      <c r="J20" s="19">
        <f t="shared" si="4"/>
        <v>11.55</v>
      </c>
      <c r="K20" s="19">
        <f t="shared" si="4"/>
        <v>11.55</v>
      </c>
      <c r="L20" s="19">
        <f>(L6*L16)</f>
        <v>11.55</v>
      </c>
      <c r="M20" s="6"/>
      <c r="N20" s="6"/>
      <c r="O20" s="6"/>
      <c r="P20" s="6"/>
      <c r="Q20" s="6"/>
      <c r="R20" s="6"/>
      <c r="S20" s="6"/>
      <c r="T20" s="6"/>
      <c r="U20" s="6"/>
    </row>
    <row r="21" spans="1:21" ht="15.75">
      <c r="A21" s="13" t="s">
        <v>11</v>
      </c>
      <c r="B21" s="19">
        <f>(B16*B10)</f>
        <v>1.575</v>
      </c>
      <c r="C21" s="19">
        <f aca="true" t="shared" si="5" ref="C21:K21">(C16*0.02)</f>
        <v>2.1</v>
      </c>
      <c r="D21" s="19">
        <f t="shared" si="5"/>
        <v>2.1</v>
      </c>
      <c r="E21" s="19">
        <f t="shared" si="5"/>
        <v>2.1</v>
      </c>
      <c r="F21" s="19">
        <f t="shared" si="5"/>
        <v>2.1</v>
      </c>
      <c r="G21" s="19">
        <f t="shared" si="5"/>
        <v>2.1</v>
      </c>
      <c r="H21" s="19">
        <f t="shared" si="5"/>
        <v>2.1</v>
      </c>
      <c r="I21" s="19">
        <f t="shared" si="5"/>
        <v>2.1</v>
      </c>
      <c r="J21" s="19">
        <f t="shared" si="5"/>
        <v>2.1</v>
      </c>
      <c r="K21" s="19">
        <f t="shared" si="5"/>
        <v>2.1</v>
      </c>
      <c r="L21" s="19">
        <f>(L16*0.02)</f>
        <v>2.1</v>
      </c>
      <c r="M21" s="6"/>
      <c r="N21" s="6"/>
      <c r="O21" s="6"/>
      <c r="P21" s="6"/>
      <c r="Q21" s="6"/>
      <c r="R21" s="6"/>
      <c r="S21" s="6"/>
      <c r="T21" s="6"/>
      <c r="U21" s="6"/>
    </row>
    <row r="22" spans="1:21" ht="15.75">
      <c r="A22" s="13" t="s">
        <v>12</v>
      </c>
      <c r="B22" s="19">
        <f aca="true" t="shared" si="6" ref="B22:K22">(B16-B20-B21)</f>
        <v>91.875</v>
      </c>
      <c r="C22" s="19">
        <f t="shared" si="6"/>
        <v>91.35000000000001</v>
      </c>
      <c r="D22" s="19">
        <f t="shared" si="6"/>
        <v>91.35000000000001</v>
      </c>
      <c r="E22" s="19">
        <f t="shared" si="6"/>
        <v>91.35000000000001</v>
      </c>
      <c r="F22" s="19">
        <f t="shared" si="6"/>
        <v>91.35000000000001</v>
      </c>
      <c r="G22" s="19">
        <f t="shared" si="6"/>
        <v>91.35000000000001</v>
      </c>
      <c r="H22" s="19">
        <f t="shared" si="6"/>
        <v>91.35000000000001</v>
      </c>
      <c r="I22" s="19">
        <f t="shared" si="6"/>
        <v>91.35000000000001</v>
      </c>
      <c r="J22" s="19">
        <f t="shared" si="6"/>
        <v>91.35000000000001</v>
      </c>
      <c r="K22" s="19">
        <f t="shared" si="6"/>
        <v>91.35000000000001</v>
      </c>
      <c r="L22" s="19">
        <f>(L16-L20-L21)</f>
        <v>91.35000000000001</v>
      </c>
      <c r="M22" s="6"/>
      <c r="N22" s="6"/>
      <c r="O22" s="6"/>
      <c r="P22" s="6"/>
      <c r="Q22" s="6"/>
      <c r="R22" s="6"/>
      <c r="S22" s="6"/>
      <c r="T22" s="6"/>
      <c r="U22" s="6"/>
    </row>
    <row r="23" spans="1:12" ht="15.75">
      <c r="A23" s="26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21" ht="15.75">
      <c r="A24" s="13" t="s">
        <v>13</v>
      </c>
      <c r="B24" s="22">
        <f>(B18*B8)</f>
        <v>94.76249999999999</v>
      </c>
      <c r="C24" s="22">
        <f aca="true" t="shared" si="7" ref="C24:L24">(B18*B8)</f>
        <v>94.76249999999999</v>
      </c>
      <c r="D24" s="22">
        <f t="shared" si="7"/>
        <v>94.76249999999999</v>
      </c>
      <c r="E24" s="22">
        <f t="shared" si="7"/>
        <v>94.76249999999999</v>
      </c>
      <c r="F24" s="22">
        <f t="shared" si="7"/>
        <v>94.76249999999999</v>
      </c>
      <c r="G24" s="22">
        <f t="shared" si="7"/>
        <v>94.76249999999999</v>
      </c>
      <c r="H24" s="22">
        <f t="shared" si="7"/>
        <v>94.76249999999999</v>
      </c>
      <c r="I24" s="22">
        <f t="shared" si="7"/>
        <v>94.76249999999999</v>
      </c>
      <c r="J24" s="22">
        <f t="shared" si="7"/>
        <v>94.76249999999999</v>
      </c>
      <c r="K24" s="22">
        <f t="shared" si="7"/>
        <v>94.76249999999999</v>
      </c>
      <c r="L24" s="22">
        <f t="shared" si="7"/>
        <v>94.76249999999999</v>
      </c>
      <c r="M24" s="5"/>
      <c r="N24" s="5"/>
      <c r="O24" s="5"/>
      <c r="P24" s="5"/>
      <c r="Q24" s="5"/>
      <c r="R24" s="5"/>
      <c r="S24" s="5"/>
      <c r="T24" s="5"/>
      <c r="U24" s="5"/>
    </row>
    <row r="25" spans="1:12" ht="15.75">
      <c r="A25" s="13" t="s">
        <v>14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21" ht="15.75">
      <c r="A26" s="27" t="s">
        <v>20</v>
      </c>
      <c r="B26" s="22">
        <f>((B24*0.5)-(B24*0.5*0.03))</f>
        <v>45.9598125</v>
      </c>
      <c r="C26" s="22">
        <f aca="true" t="shared" si="8" ref="C26:K26">((C24*0.5)-(C24*0.5*0.03))</f>
        <v>45.9598125</v>
      </c>
      <c r="D26" s="22">
        <f t="shared" si="8"/>
        <v>45.9598125</v>
      </c>
      <c r="E26" s="22">
        <f t="shared" si="8"/>
        <v>45.9598125</v>
      </c>
      <c r="F26" s="22">
        <f t="shared" si="8"/>
        <v>45.9598125</v>
      </c>
      <c r="G26" s="22">
        <f t="shared" si="8"/>
        <v>45.9598125</v>
      </c>
      <c r="H26" s="22">
        <f t="shared" si="8"/>
        <v>45.9598125</v>
      </c>
      <c r="I26" s="22">
        <f t="shared" si="8"/>
        <v>45.9598125</v>
      </c>
      <c r="J26" s="22">
        <f t="shared" si="8"/>
        <v>45.9598125</v>
      </c>
      <c r="K26" s="22">
        <f t="shared" si="8"/>
        <v>45.9598125</v>
      </c>
      <c r="L26" s="22">
        <f>((L24*0.5)-(L24*0.5*0.03))</f>
        <v>45.9598125</v>
      </c>
      <c r="M26" s="8"/>
      <c r="N26" s="8"/>
      <c r="O26" s="8"/>
      <c r="P26" s="8"/>
      <c r="Q26" s="5"/>
      <c r="R26" s="5"/>
      <c r="S26" s="5"/>
      <c r="T26" s="5"/>
      <c r="U26" s="5"/>
    </row>
    <row r="27" spans="1:21" ht="15.75">
      <c r="A27" s="27" t="s">
        <v>21</v>
      </c>
      <c r="B27" s="22">
        <f aca="true" t="shared" si="9" ref="B27:L27">((B24*0.5)-C15)</f>
        <v>34.256249999999994</v>
      </c>
      <c r="C27" s="22">
        <f t="shared" si="9"/>
        <v>33.73125</v>
      </c>
      <c r="D27" s="22">
        <f t="shared" si="9"/>
        <v>33.73125</v>
      </c>
      <c r="E27" s="22">
        <f t="shared" si="9"/>
        <v>33.73125</v>
      </c>
      <c r="F27" s="22">
        <f t="shared" si="9"/>
        <v>33.73125</v>
      </c>
      <c r="G27" s="22">
        <f t="shared" si="9"/>
        <v>33.73125</v>
      </c>
      <c r="H27" s="22">
        <f t="shared" si="9"/>
        <v>33.73125</v>
      </c>
      <c r="I27" s="22">
        <f t="shared" si="9"/>
        <v>33.73125</v>
      </c>
      <c r="J27" s="22">
        <f t="shared" si="9"/>
        <v>33.73125</v>
      </c>
      <c r="K27" s="22">
        <f t="shared" si="9"/>
        <v>33.73125</v>
      </c>
      <c r="L27" s="22">
        <f t="shared" si="9"/>
        <v>47.381249999999994</v>
      </c>
      <c r="M27" s="5"/>
      <c r="N27" s="5"/>
      <c r="O27" s="5"/>
      <c r="P27" s="5"/>
      <c r="Q27" s="5"/>
      <c r="R27" s="5"/>
      <c r="S27" s="5"/>
      <c r="T27" s="5"/>
      <c r="U27" s="5"/>
    </row>
    <row r="28" spans="1:21" ht="15.75">
      <c r="A28" s="27" t="s">
        <v>22</v>
      </c>
      <c r="B28" s="22">
        <f aca="true" t="shared" si="10" ref="B28:K28">(B26+B27)</f>
        <v>80.21606249999999</v>
      </c>
      <c r="C28" s="22">
        <f t="shared" si="10"/>
        <v>79.6910625</v>
      </c>
      <c r="D28" s="22">
        <f t="shared" si="10"/>
        <v>79.6910625</v>
      </c>
      <c r="E28" s="22">
        <f t="shared" si="10"/>
        <v>79.6910625</v>
      </c>
      <c r="F28" s="22">
        <f t="shared" si="10"/>
        <v>79.6910625</v>
      </c>
      <c r="G28" s="22">
        <f t="shared" si="10"/>
        <v>79.6910625</v>
      </c>
      <c r="H28" s="22">
        <f t="shared" si="10"/>
        <v>79.6910625</v>
      </c>
      <c r="I28" s="22">
        <f t="shared" si="10"/>
        <v>79.6910625</v>
      </c>
      <c r="J28" s="22">
        <f t="shared" si="10"/>
        <v>79.6910625</v>
      </c>
      <c r="K28" s="22">
        <f t="shared" si="10"/>
        <v>79.6910625</v>
      </c>
      <c r="L28" s="22">
        <f>(L26+L27)</f>
        <v>93.34106249999999</v>
      </c>
      <c r="M28" s="5"/>
      <c r="N28" s="5"/>
      <c r="O28" s="5"/>
      <c r="P28" s="5"/>
      <c r="Q28" s="5"/>
      <c r="R28" s="5"/>
      <c r="S28" s="5"/>
      <c r="T28" s="5"/>
      <c r="U28" s="5"/>
    </row>
    <row r="29" spans="1:12" ht="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5">
      <c r="A30" s="24" t="s">
        <v>15</v>
      </c>
      <c r="B30" s="25">
        <f aca="true" t="shared" si="11" ref="B30:K30">((B24/2)-B27)/(B24/2)</f>
        <v>0.2770083102493075</v>
      </c>
      <c r="C30" s="25">
        <f t="shared" si="11"/>
        <v>0.28808864265927964</v>
      </c>
      <c r="D30" s="25">
        <f t="shared" si="11"/>
        <v>0.28808864265927964</v>
      </c>
      <c r="E30" s="25">
        <f t="shared" si="11"/>
        <v>0.28808864265927964</v>
      </c>
      <c r="F30" s="25">
        <f t="shared" si="11"/>
        <v>0.28808864265927964</v>
      </c>
      <c r="G30" s="25">
        <f t="shared" si="11"/>
        <v>0.28808864265927964</v>
      </c>
      <c r="H30" s="25">
        <f t="shared" si="11"/>
        <v>0.28808864265927964</v>
      </c>
      <c r="I30" s="25">
        <f t="shared" si="11"/>
        <v>0.28808864265927964</v>
      </c>
      <c r="J30" s="25">
        <f t="shared" si="11"/>
        <v>0.28808864265927964</v>
      </c>
      <c r="K30" s="25">
        <f t="shared" si="11"/>
        <v>0.28808864265927964</v>
      </c>
      <c r="L30" s="20"/>
    </row>
    <row r="31" spans="1:12" ht="15">
      <c r="A31" s="24" t="s">
        <v>16</v>
      </c>
      <c r="B31" s="25">
        <f aca="true" t="shared" si="12" ref="B31:K31">B27/(B26*1.03)</f>
        <v>0.7236429684222725</v>
      </c>
      <c r="C31" s="25">
        <f t="shared" si="12"/>
        <v>0.7125526547299773</v>
      </c>
      <c r="D31" s="25">
        <f t="shared" si="12"/>
        <v>0.7125526547299773</v>
      </c>
      <c r="E31" s="25">
        <f t="shared" si="12"/>
        <v>0.7125526547299773</v>
      </c>
      <c r="F31" s="25">
        <f t="shared" si="12"/>
        <v>0.7125526547299773</v>
      </c>
      <c r="G31" s="25">
        <f t="shared" si="12"/>
        <v>0.7125526547299773</v>
      </c>
      <c r="H31" s="25">
        <f t="shared" si="12"/>
        <v>0.7125526547299773</v>
      </c>
      <c r="I31" s="25">
        <f t="shared" si="12"/>
        <v>0.7125526547299773</v>
      </c>
      <c r="J31" s="25">
        <f t="shared" si="12"/>
        <v>0.7125526547299773</v>
      </c>
      <c r="K31" s="25">
        <f t="shared" si="12"/>
        <v>0.7125526547299773</v>
      </c>
      <c r="L31" s="20"/>
    </row>
  </sheetData>
  <sheetProtection password="C100" sheet="1" selectLockedCells="1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Gracey</dc:creator>
  <cp:keywords/>
  <dc:description/>
  <cp:lastModifiedBy>Owner</cp:lastModifiedBy>
  <dcterms:created xsi:type="dcterms:W3CDTF">2004-03-11T12:48:48Z</dcterms:created>
  <dcterms:modified xsi:type="dcterms:W3CDTF">2017-02-14T19:03:13Z</dcterms:modified>
  <cp:category/>
  <cp:version/>
  <cp:contentType/>
  <cp:contentStatus/>
</cp:coreProperties>
</file>